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culadora" sheetId="1" state="visible" r:id="rId1"/>
    <sheet xmlns:r="http://schemas.openxmlformats.org/officeDocument/2006/relationships" name="Sensibilidad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R$ #,##0.00"/>
    <numFmt numFmtId="165" formatCode="0.0%"/>
    <numFmt numFmtId="166" formatCode="R$ #,##0"/>
  </numFmts>
  <fonts count="13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i val="1"/>
      <color rgb="0064748b"/>
      <sz val="10"/>
    </font>
    <font>
      <name val="Calibri"/>
      <b val="1"/>
      <color rgb="00ffffff"/>
      <sz val="12"/>
    </font>
    <font>
      <name val="Calibri"/>
      <b val="1"/>
      <color rgb="00334155"/>
      <sz val="11"/>
    </font>
    <font>
      <b val="1"/>
      <color rgb="00713f12"/>
      <sz val="12"/>
    </font>
    <font>
      <name val="Calibri"/>
      <color rgb="000f172a"/>
      <sz val="11"/>
    </font>
    <font>
      <name val="Calibri"/>
      <b val="1"/>
      <color rgb="00ffffff"/>
      <sz val="13"/>
    </font>
    <font>
      <color rgb="00475569"/>
      <sz val="10"/>
    </font>
    <font>
      <i val="1"/>
      <color rgb="0094a3b8"/>
      <sz val="9"/>
    </font>
    <font>
      <name val="Calibri"/>
      <b val="1"/>
      <color rgb="00ffffff"/>
      <sz val="14"/>
    </font>
    <font>
      <name val="Calibri"/>
      <b val="1"/>
      <color rgb="00ffffff"/>
      <sz val="10"/>
    </font>
    <font>
      <b val="1"/>
    </font>
  </fonts>
  <fills count="6">
    <fill>
      <patternFill/>
    </fill>
    <fill>
      <patternFill patternType="gray125"/>
    </fill>
    <fill>
      <patternFill patternType="solid">
        <fgColor rgb="000a1f3a"/>
      </patternFill>
    </fill>
    <fill>
      <patternFill patternType="solid">
        <fgColor rgb="0006b6d4"/>
      </patternFill>
    </fill>
    <fill>
      <patternFill patternType="solid">
        <fgColor rgb="00f1f5f9"/>
      </patternFill>
    </fill>
    <fill>
      <patternFill patternType="solid">
        <fgColor rgb="00fef9c3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left" vertical="center" indent="1"/>
    </xf>
    <xf numFmtId="3" fontId="5" fillId="5" borderId="1" applyAlignment="1" pivotButton="0" quotePrefix="0" xfId="0">
      <alignment horizontal="right" vertical="center" indent="1"/>
    </xf>
    <xf numFmtId="0" fontId="8" fillId="4" borderId="1" applyAlignment="1" pivotButton="0" quotePrefix="0" xfId="0">
      <alignment horizontal="left" vertical="center" wrapText="1" indent="1"/>
    </xf>
    <xf numFmtId="164" fontId="5" fillId="5" borderId="1" applyAlignment="1" pivotButton="0" quotePrefix="0" xfId="0">
      <alignment horizontal="right" vertical="center" indent="1"/>
    </xf>
    <xf numFmtId="9" fontId="5" fillId="5" borderId="1" applyAlignment="1" pivotButton="0" quotePrefix="0" xfId="0">
      <alignment horizontal="right" vertical="center" indent="1"/>
    </xf>
    <xf numFmtId="164" fontId="6" fillId="0" borderId="1" applyAlignment="1" pivotButton="0" quotePrefix="0" xfId="0">
      <alignment horizontal="right" vertical="center" indent="1"/>
    </xf>
    <xf numFmtId="165" fontId="6" fillId="0" borderId="1" applyAlignment="1" pivotButton="0" quotePrefix="0" xfId="0">
      <alignment horizontal="right" vertical="center" indent="1"/>
    </xf>
    <xf numFmtId="4" fontId="6" fillId="0" borderId="1" applyAlignment="1" pivotButton="0" quotePrefix="0" xfId="0">
      <alignment horizontal="right" vertical="center" indent="1"/>
    </xf>
    <xf numFmtId="164" fontId="7" fillId="3" borderId="1" applyAlignment="1" pivotButton="0" quotePrefix="0" xfId="0">
      <alignment horizontal="right" vertical="center" indent="1"/>
    </xf>
    <xf numFmtId="165" fontId="7" fillId="3" borderId="1" applyAlignment="1" pivotButton="0" quotePrefix="0" xfId="0">
      <alignment horizontal="right" vertical="center" indent="1"/>
    </xf>
    <xf numFmtId="0" fontId="9" fillId="0" borderId="0" applyAlignment="1" pivotButton="0" quotePrefix="0" xfId="0">
      <alignment horizontal="center"/>
    </xf>
    <xf numFmtId="0" fontId="10" fillId="2" borderId="1" applyAlignment="1" pivotButton="0" quotePrefix="0" xfId="0">
      <alignment horizontal="center" vertical="center" wrapText="1"/>
    </xf>
    <xf numFmtId="0" fontId="11" fillId="3" borderId="1" applyAlignment="1" pivotButton="0" quotePrefix="0" xfId="0">
      <alignment horizontal="center" vertical="center" wrapText="1"/>
    </xf>
    <xf numFmtId="0" fontId="12" fillId="4" borderId="1" applyAlignment="1" pivotButton="0" quotePrefix="0" xfId="0">
      <alignment horizontal="center"/>
    </xf>
    <xf numFmtId="166" fontId="0" fillId="0" borderId="1" applyAlignment="1" pivotButton="0" quotePrefix="0" xfId="0">
      <alignment horizontal="right"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E25"/>
  <sheetViews>
    <sheetView workbookViewId="0">
      <selection activeCell="A1" sqref="A1"/>
    </sheetView>
  </sheetViews>
  <sheetFormatPr baseColWidth="8" defaultRowHeight="15"/>
  <cols>
    <col width="4" customWidth="1" min="1" max="1"/>
    <col width="42" customWidth="1" min="2" max="2"/>
    <col width="22" customWidth="1" min="3" max="3"/>
    <col width="4" customWidth="1" min="4" max="4"/>
    <col width="38" customWidth="1" min="5" max="5"/>
  </cols>
  <sheetData>
    <row r="2" ht="36" customHeight="1">
      <c r="B2" s="1" t="inlineStr">
        <is>
          <t>CALCULADORA DE HONORÁRIO CONTÁBIL — Sonar Contábil</t>
        </is>
      </c>
    </row>
    <row r="3">
      <c r="B3" s="2" t="inlineStr">
        <is>
          <t>Preencha os campos amarelos. Os resultados aparecem em ciano automaticamente.</t>
        </is>
      </c>
    </row>
    <row r="5" ht="28" customHeight="1">
      <c r="B5" s="3" t="inlineStr">
        <is>
          <t>📥 ENTRADAS — preencha os dados do seu escritório</t>
        </is>
      </c>
      <c r="E5" s="4" t="inlineStr">
        <is>
          <t>📌 BENCHMARK NACIONAL</t>
        </is>
      </c>
    </row>
    <row r="6" ht="22" customHeight="1">
      <c r="B6" s="5" t="inlineStr">
        <is>
          <t>Nº de clientes ativos da carteira</t>
        </is>
      </c>
      <c r="C6" s="6" t="n">
        <v>80</v>
      </c>
      <c r="E6" s="7" t="inlineStr">
        <is>
          <t>Honorário médio padrão (Simples/ME): R$ 480 a 720</t>
        </is>
      </c>
    </row>
    <row r="7" ht="22" customHeight="1">
      <c r="B7" s="5" t="inlineStr">
        <is>
          <t>Faturamento mensal recorrente (R$)</t>
        </is>
      </c>
      <c r="C7" s="8" t="n">
        <v>32000</v>
      </c>
      <c r="E7" s="7" t="inlineStr">
        <is>
          <t>Boutique especializado: R$ 1.500 a 3.500</t>
        </is>
      </c>
    </row>
    <row r="8" ht="22" customHeight="1">
      <c r="B8" s="5" t="inlineStr">
        <is>
          <t>Custo operacional total mensal (R$)</t>
        </is>
      </c>
      <c r="C8" s="8" t="n">
        <v>24000</v>
      </c>
      <c r="E8" s="7" t="inlineStr">
        <is>
          <t>Sinal vermelho (abaixo de): R$ 350</t>
        </is>
      </c>
    </row>
    <row r="9" ht="22" customHeight="1">
      <c r="B9" s="5" t="inlineStr">
        <is>
          <t>Tamanho da equipe (pessoas)</t>
        </is>
      </c>
      <c r="C9" s="6" t="n">
        <v>4</v>
      </c>
    </row>
    <row r="10" ht="22" customHeight="1">
      <c r="B10" s="5" t="inlineStr">
        <is>
          <t>Horas trabalhadas/mês por pessoa</t>
        </is>
      </c>
      <c r="C10" s="6" t="n">
        <v>160</v>
      </c>
      <c r="E10" s="7" t="inlineStr">
        <is>
          <t>Margem operacional saudável: ≥ 30%</t>
        </is>
      </c>
    </row>
    <row r="11" ht="22" customHeight="1">
      <c r="B11" s="5" t="inlineStr">
        <is>
          <t>Margem desejada (%)</t>
        </is>
      </c>
      <c r="C11" s="9" t="n">
        <v>0.3</v>
      </c>
      <c r="E11" s="7" t="inlineStr">
        <is>
          <t>Margem aceitável: 20% a 30%</t>
        </is>
      </c>
    </row>
    <row r="12" ht="22" customHeight="1">
      <c r="E12" s="7" t="inlineStr">
        <is>
          <t>Margem crítica (vermelho): &lt; 15%</t>
        </is>
      </c>
    </row>
    <row r="13" ht="28" customHeight="1">
      <c r="B13" s="3" t="inlineStr">
        <is>
          <t>📊 RESULTADOS — calculados automaticamente</t>
        </is>
      </c>
    </row>
    <row r="14" ht="22" customHeight="1">
      <c r="B14" s="5" t="inlineStr">
        <is>
          <t>Honorário médio por cliente (atual)</t>
        </is>
      </c>
      <c r="C14" s="10">
        <f>C7/C6</f>
        <v/>
      </c>
      <c r="E14" s="7" t="inlineStr">
        <is>
          <t>Horas/cliente padrão (ME/Simples): 2-4h</t>
        </is>
      </c>
    </row>
    <row r="15" ht="22" customHeight="1">
      <c r="B15" s="5" t="inlineStr">
        <is>
          <t>Custo operacional por cliente</t>
        </is>
      </c>
      <c r="C15" s="10">
        <f>C8/C6</f>
        <v/>
      </c>
      <c r="E15" s="7" t="inlineStr">
        <is>
          <t>Boutique especializado: 6-12h</t>
        </is>
      </c>
    </row>
    <row r="16" ht="22" customHeight="1">
      <c r="B16" s="5" t="inlineStr">
        <is>
          <t>Margem operacional atual</t>
        </is>
      </c>
      <c r="C16" s="11">
        <f>(C7-C8)/C7</f>
        <v/>
      </c>
      <c r="E16" s="7" t="inlineStr">
        <is>
          <t>Sangria (cliente caro): &gt; 8h pagando base</t>
        </is>
      </c>
    </row>
    <row r="17" ht="22" customHeight="1">
      <c r="B17" s="5" t="inlineStr">
        <is>
          <t>Horas disponíveis totais/mês</t>
        </is>
      </c>
      <c r="C17" s="12">
        <f>C9*C10</f>
        <v/>
      </c>
    </row>
    <row r="18" ht="22" customHeight="1">
      <c r="B18" s="5" t="inlineStr">
        <is>
          <t>Horas médias por cliente/mês</t>
        </is>
      </c>
      <c r="C18" s="12">
        <f>(C9*C10)/C6</f>
        <v/>
      </c>
    </row>
    <row r="19" ht="22" customHeight="1">
      <c r="B19" s="5" t="inlineStr">
        <is>
          <t>Custo/hora real do escritório</t>
        </is>
      </c>
      <c r="C19" s="10">
        <f>C8/(C9*C10)</f>
        <v/>
      </c>
    </row>
    <row r="20" ht="22" customHeight="1">
      <c r="B20" s="5" t="inlineStr">
        <is>
          <t>Honorário IDEAL (custo + margem)</t>
        </is>
      </c>
      <c r="C20" s="13">
        <f>(C8/C6)*(1+C11)</f>
        <v/>
      </c>
    </row>
    <row r="21" ht="22" customHeight="1">
      <c r="B21" s="5" t="inlineStr">
        <is>
          <t>Reajuste sugerido (%)</t>
        </is>
      </c>
      <c r="C21" s="14">
        <f>((C8/C6)*(1+C11)-(C7/C6))/(C7/C6)</f>
        <v/>
      </c>
    </row>
    <row r="22" ht="22" customHeight="1">
      <c r="B22" s="5" t="inlineStr">
        <is>
          <t>Receita adicional projetada (mês)</t>
        </is>
      </c>
      <c r="C22" s="13">
        <f>((C8/C6)*(1+C11)-(C7/C6))*C6</f>
        <v/>
      </c>
    </row>
    <row r="23" ht="22" customHeight="1">
      <c r="B23" s="5" t="inlineStr">
        <is>
          <t>Receita adicional projetada (ano)</t>
        </is>
      </c>
      <c r="C23" s="13">
        <f>((C8/C6)*(1+C11)-(C7/C6))*C6*12</f>
        <v/>
      </c>
    </row>
    <row r="25">
      <c r="B25" s="15" t="inlineStr">
        <is>
          <t>© 2026 Sonar Contábil — Manual de Operação do Escritório Contábil. Acesso por 30 dias.</t>
        </is>
      </c>
    </row>
  </sheetData>
  <mergeCells count="6">
    <mergeCell ref="B13:C13"/>
    <mergeCell ref="B5:C5"/>
    <mergeCell ref="B25:E25"/>
    <mergeCell ref="B3:E3"/>
    <mergeCell ref="B2:E2"/>
    <mergeCell ref="E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K14"/>
  <sheetViews>
    <sheetView workbookViewId="0">
      <selection activeCell="A1" sqref="A1"/>
    </sheetView>
  </sheetViews>
  <sheetFormatPr baseColWidth="8" defaultRowHeight="15"/>
  <cols>
    <col width="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</cols>
  <sheetData>
    <row r="2" ht="30" customHeight="1">
      <c r="B2" s="16" t="inlineStr">
        <is>
          <t>TABELA DE SENSIBILIDADE — Honorário ideal por margem desejada × clientes</t>
        </is>
      </c>
    </row>
    <row r="4">
      <c r="B4" s="17" t="inlineStr">
        <is>
          <t>Margem ↓ / Clientes →</t>
        </is>
      </c>
      <c r="C4" s="17" t="n">
        <v>40</v>
      </c>
      <c r="D4" s="17" t="n">
        <v>50</v>
      </c>
      <c r="E4" s="17" t="n">
        <v>60</v>
      </c>
      <c r="F4" s="17" t="n">
        <v>70</v>
      </c>
      <c r="G4" s="17" t="n">
        <v>80</v>
      </c>
      <c r="H4" s="17" t="n">
        <v>100</v>
      </c>
      <c r="I4" s="17" t="n">
        <v>120</v>
      </c>
      <c r="J4" s="17" t="n">
        <v>150</v>
      </c>
      <c r="K4" s="17" t="n">
        <v>200</v>
      </c>
    </row>
    <row r="5">
      <c r="B5" s="18" t="inlineStr">
        <is>
          <t>10%</t>
        </is>
      </c>
      <c r="C5" s="19" t="n">
        <v>660</v>
      </c>
      <c r="D5" s="19" t="n">
        <v>528</v>
      </c>
      <c r="E5" s="19" t="n">
        <v>440.0000000000001</v>
      </c>
      <c r="F5" s="19" t="n">
        <v>377.1428571428572</v>
      </c>
      <c r="G5" s="19" t="n">
        <v>330</v>
      </c>
      <c r="H5" s="19" t="n">
        <v>264</v>
      </c>
      <c r="I5" s="19" t="n">
        <v>220</v>
      </c>
      <c r="J5" s="19" t="n">
        <v>176</v>
      </c>
      <c r="K5" s="19" t="n">
        <v>132</v>
      </c>
    </row>
    <row r="6">
      <c r="B6" s="18" t="inlineStr">
        <is>
          <t>15%</t>
        </is>
      </c>
      <c r="C6" s="19" t="n">
        <v>690</v>
      </c>
      <c r="D6" s="19" t="n">
        <v>552</v>
      </c>
      <c r="E6" s="19" t="n">
        <v>459.9999999999999</v>
      </c>
      <c r="F6" s="19" t="n">
        <v>394.2857142857142</v>
      </c>
      <c r="G6" s="19" t="n">
        <v>345</v>
      </c>
      <c r="H6" s="19" t="n">
        <v>276</v>
      </c>
      <c r="I6" s="19" t="n">
        <v>230</v>
      </c>
      <c r="J6" s="19" t="n">
        <v>184</v>
      </c>
      <c r="K6" s="19" t="n">
        <v>138</v>
      </c>
    </row>
    <row r="7">
      <c r="B7" s="18" t="inlineStr">
        <is>
          <t>20%</t>
        </is>
      </c>
      <c r="C7" s="19" t="n">
        <v>720</v>
      </c>
      <c r="D7" s="19" t="n">
        <v>576</v>
      </c>
      <c r="E7" s="19" t="n">
        <v>480</v>
      </c>
      <c r="F7" s="19" t="n">
        <v>411.4285714285714</v>
      </c>
      <c r="G7" s="19" t="n">
        <v>360</v>
      </c>
      <c r="H7" s="19" t="n">
        <v>288</v>
      </c>
      <c r="I7" s="19" t="n">
        <v>240</v>
      </c>
      <c r="J7" s="19" t="n">
        <v>192</v>
      </c>
      <c r="K7" s="19" t="n">
        <v>144</v>
      </c>
    </row>
    <row r="8">
      <c r="B8" s="18" t="inlineStr">
        <is>
          <t>25%</t>
        </is>
      </c>
      <c r="C8" s="19" t="n">
        <v>750</v>
      </c>
      <c r="D8" s="19" t="n">
        <v>600</v>
      </c>
      <c r="E8" s="19" t="n">
        <v>500</v>
      </c>
      <c r="F8" s="19" t="n">
        <v>428.5714285714286</v>
      </c>
      <c r="G8" s="19" t="n">
        <v>375</v>
      </c>
      <c r="H8" s="19" t="n">
        <v>300</v>
      </c>
      <c r="I8" s="19" t="n">
        <v>250</v>
      </c>
      <c r="J8" s="19" t="n">
        <v>200</v>
      </c>
      <c r="K8" s="19" t="n">
        <v>150</v>
      </c>
    </row>
    <row r="9">
      <c r="B9" s="18" t="inlineStr">
        <is>
          <t>30%</t>
        </is>
      </c>
      <c r="C9" s="19" t="n">
        <v>780</v>
      </c>
      <c r="D9" s="19" t="n">
        <v>624</v>
      </c>
      <c r="E9" s="19" t="n">
        <v>520</v>
      </c>
      <c r="F9" s="19" t="n">
        <v>445.7142857142857</v>
      </c>
      <c r="G9" s="19" t="n">
        <v>390</v>
      </c>
      <c r="H9" s="19" t="n">
        <v>312</v>
      </c>
      <c r="I9" s="19" t="n">
        <v>260</v>
      </c>
      <c r="J9" s="19" t="n">
        <v>208</v>
      </c>
      <c r="K9" s="19" t="n">
        <v>156</v>
      </c>
    </row>
    <row r="10">
      <c r="B10" s="18" t="inlineStr">
        <is>
          <t>35%</t>
        </is>
      </c>
      <c r="C10" s="19" t="n">
        <v>810</v>
      </c>
      <c r="D10" s="19" t="n">
        <v>648</v>
      </c>
      <c r="E10" s="19" t="n">
        <v>540</v>
      </c>
      <c r="F10" s="19" t="n">
        <v>462.8571428571428</v>
      </c>
      <c r="G10" s="19" t="n">
        <v>405</v>
      </c>
      <c r="H10" s="19" t="n">
        <v>324</v>
      </c>
      <c r="I10" s="19" t="n">
        <v>270</v>
      </c>
      <c r="J10" s="19" t="n">
        <v>216</v>
      </c>
      <c r="K10" s="19" t="n">
        <v>162</v>
      </c>
    </row>
    <row r="11">
      <c r="B11" s="18" t="inlineStr">
        <is>
          <t>40%</t>
        </is>
      </c>
      <c r="C11" s="19" t="n">
        <v>840</v>
      </c>
      <c r="D11" s="19" t="n">
        <v>672</v>
      </c>
      <c r="E11" s="19" t="n">
        <v>560</v>
      </c>
      <c r="F11" s="19" t="n">
        <v>479.9999999999999</v>
      </c>
      <c r="G11" s="19" t="n">
        <v>420</v>
      </c>
      <c r="H11" s="19" t="n">
        <v>336</v>
      </c>
      <c r="I11" s="19" t="n">
        <v>280</v>
      </c>
      <c r="J11" s="19" t="n">
        <v>224</v>
      </c>
      <c r="K11" s="19" t="n">
        <v>168</v>
      </c>
    </row>
    <row r="12">
      <c r="B12" s="18" t="inlineStr">
        <is>
          <t>50%</t>
        </is>
      </c>
      <c r="C12" s="19" t="n">
        <v>900</v>
      </c>
      <c r="D12" s="19" t="n">
        <v>720</v>
      </c>
      <c r="E12" s="19" t="n">
        <v>600</v>
      </c>
      <c r="F12" s="19" t="n">
        <v>514.2857142857142</v>
      </c>
      <c r="G12" s="19" t="n">
        <v>450</v>
      </c>
      <c r="H12" s="19" t="n">
        <v>360</v>
      </c>
      <c r="I12" s="19" t="n">
        <v>300</v>
      </c>
      <c r="J12" s="19" t="n">
        <v>240</v>
      </c>
      <c r="K12" s="19" t="n">
        <v>180</v>
      </c>
    </row>
    <row r="14">
      <c r="B14" s="2" t="inlineStr">
        <is>
          <t>Premissa: custo operacional total mensal de R$ 24.000. Ajuste na aba Calculadora.</t>
        </is>
      </c>
    </row>
  </sheetData>
  <mergeCells count="2">
    <mergeCell ref="B14:K14"/>
    <mergeCell ref="B2:K2"/>
  </mergeCells>
  <conditionalFormatting sqref="C5:K12">
    <cfRule type="colorScale" priority="1">
      <colorScale>
        <cfvo type="min"/>
        <cfvo type="percentile" val="50"/>
        <cfvo type="max"/>
        <color rgb="00FEE2E2"/>
        <color rgb="00FEF3C7"/>
        <color rgb="00D1FAE5"/>
      </colorScale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2026-04-25T16:50:12Z</dcterms:created>
  <dcterms:modified xmlns:dcterms="http://purl.org/dc/terms/" xmlns:xsi="http://www.w3.org/2001/XMLSchema-instance" xsi:type="dcterms:W3CDTF">2026-04-25T16:50:12Z</dcterms:modified>
</cp:coreProperties>
</file>